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d\Desktop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2" l="1"/>
  <c r="C196" i="2"/>
  <c r="C193" i="2"/>
  <c r="C192" i="2"/>
  <c r="C191" i="2"/>
  <c r="C172" i="2"/>
  <c r="H172" i="2" s="1"/>
  <c r="I172" i="2" s="1"/>
  <c r="C174" i="2"/>
  <c r="C156" i="2"/>
  <c r="H156" i="2" s="1"/>
  <c r="I156" i="2" s="1"/>
  <c r="C144" i="2"/>
  <c r="I49" i="2"/>
  <c r="I138" i="2"/>
  <c r="I142" i="2"/>
  <c r="I150" i="2"/>
  <c r="I154" i="2"/>
  <c r="I174" i="2"/>
  <c r="I178" i="2"/>
  <c r="I182" i="2"/>
  <c r="I186" i="2"/>
  <c r="I198" i="2"/>
  <c r="I202" i="2"/>
  <c r="C142" i="2"/>
  <c r="C143" i="2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3" i="2"/>
  <c r="I33" i="2" s="1"/>
  <c r="H35" i="2"/>
  <c r="I35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6" i="2"/>
  <c r="I46" i="2" s="1"/>
  <c r="H47" i="2"/>
  <c r="I47" i="2" s="1"/>
  <c r="H48" i="2"/>
  <c r="I48" i="2" s="1"/>
  <c r="H49" i="2"/>
  <c r="H50" i="2"/>
  <c r="I50" i="2" s="1"/>
  <c r="H51" i="2"/>
  <c r="I51" i="2" s="1"/>
  <c r="H52" i="2"/>
  <c r="I52" i="2" s="1"/>
  <c r="H55" i="2"/>
  <c r="I55" i="2" s="1"/>
  <c r="H56" i="2"/>
  <c r="I56" i="2" s="1"/>
  <c r="H57" i="2"/>
  <c r="I57" i="2" s="1"/>
  <c r="H58" i="2"/>
  <c r="I58" i="2" s="1"/>
  <c r="H60" i="2"/>
  <c r="I60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0" i="2"/>
  <c r="I70" i="2" s="1"/>
  <c r="H71" i="2"/>
  <c r="I71" i="2" s="1"/>
  <c r="H74" i="2"/>
  <c r="I74" i="2" s="1"/>
  <c r="H76" i="2"/>
  <c r="I76" i="2" s="1"/>
  <c r="H77" i="2"/>
  <c r="I77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8" i="2"/>
  <c r="I88" i="2" s="1"/>
  <c r="H92" i="2"/>
  <c r="I92" i="2" s="1"/>
  <c r="H93" i="2"/>
  <c r="I93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8" i="2"/>
  <c r="H139" i="2"/>
  <c r="I139" i="2" s="1"/>
  <c r="H140" i="2"/>
  <c r="I140" i="2" s="1"/>
  <c r="H141" i="2"/>
  <c r="I141" i="2" s="1"/>
  <c r="H142" i="2"/>
  <c r="H143" i="2"/>
  <c r="I143" i="2" s="1"/>
  <c r="H144" i="2"/>
  <c r="I144" i="2" s="1"/>
  <c r="H145" i="2"/>
  <c r="I145" i="2" s="1"/>
  <c r="H147" i="2"/>
  <c r="I147" i="2" s="1"/>
  <c r="H148" i="2"/>
  <c r="I148" i="2" s="1"/>
  <c r="H149" i="2"/>
  <c r="I149" i="2" s="1"/>
  <c r="H150" i="2"/>
  <c r="H152" i="2"/>
  <c r="I152" i="2" s="1"/>
  <c r="H153" i="2"/>
  <c r="I153" i="2" s="1"/>
  <c r="H154" i="2"/>
  <c r="H157" i="2"/>
  <c r="I157" i="2" s="1"/>
  <c r="H158" i="2"/>
  <c r="I158" i="2" s="1"/>
  <c r="H159" i="2"/>
  <c r="I159" i="2" s="1"/>
  <c r="H160" i="2"/>
  <c r="I160" i="2" s="1"/>
  <c r="H161" i="2"/>
  <c r="I161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73" i="2"/>
  <c r="I173" i="2" s="1"/>
  <c r="H174" i="2"/>
  <c r="H175" i="2"/>
  <c r="I175" i="2" s="1"/>
  <c r="H176" i="2"/>
  <c r="I176" i="2" s="1"/>
  <c r="H177" i="2"/>
  <c r="I177" i="2" s="1"/>
  <c r="H178" i="2"/>
  <c r="H180" i="2"/>
  <c r="I180" i="2" s="1"/>
  <c r="H181" i="2"/>
  <c r="I181" i="2" s="1"/>
  <c r="H182" i="2"/>
  <c r="H183" i="2"/>
  <c r="I183" i="2" s="1"/>
  <c r="H184" i="2"/>
  <c r="I184" i="2" s="1"/>
  <c r="H185" i="2"/>
  <c r="I185" i="2" s="1"/>
  <c r="H186" i="2"/>
  <c r="H191" i="2"/>
  <c r="I191" i="2" s="1"/>
  <c r="H192" i="2"/>
  <c r="I192" i="2" s="1"/>
  <c r="H193" i="2"/>
  <c r="I193" i="2" s="1"/>
  <c r="H195" i="2"/>
  <c r="I195" i="2" s="1"/>
  <c r="H196" i="2"/>
  <c r="I196" i="2" s="1"/>
  <c r="H197" i="2"/>
  <c r="I197" i="2" s="1"/>
  <c r="H198" i="2"/>
  <c r="H201" i="2"/>
  <c r="I201" i="2" s="1"/>
  <c r="H202" i="2"/>
  <c r="H209" i="2"/>
  <c r="I209" i="2" s="1"/>
  <c r="H210" i="2"/>
  <c r="I210" i="2" s="1"/>
  <c r="H211" i="2"/>
  <c r="I211" i="2" s="1"/>
  <c r="H214" i="2"/>
  <c r="I214" i="2" s="1"/>
  <c r="H215" i="2"/>
  <c r="I215" i="2" s="1"/>
  <c r="H216" i="2"/>
  <c r="I216" i="2" s="1"/>
  <c r="H218" i="2"/>
  <c r="I218" i="2" s="1"/>
  <c r="H219" i="2"/>
  <c r="I219" i="2" s="1"/>
  <c r="H220" i="2"/>
  <c r="I220" i="2" s="1"/>
  <c r="H226" i="2"/>
  <c r="I226" i="2" s="1"/>
  <c r="C32" i="2" l="1"/>
  <c r="H32" i="2" s="1"/>
  <c r="I32" i="2" s="1"/>
  <c r="C199" i="2" l="1"/>
  <c r="H199" i="2" s="1"/>
  <c r="I199" i="2" s="1"/>
  <c r="C54" i="2" l="1"/>
  <c r="H54" i="2" s="1"/>
  <c r="I54" i="2" s="1"/>
  <c r="C194" i="2" l="1"/>
  <c r="D194" i="2"/>
  <c r="B194" i="2"/>
  <c r="B190" i="2" s="1"/>
  <c r="C137" i="2"/>
  <c r="H137" i="2" s="1"/>
  <c r="D137" i="2"/>
  <c r="B137" i="2"/>
  <c r="I137" i="2" l="1"/>
  <c r="D190" i="2"/>
  <c r="C190" i="2"/>
  <c r="H190" i="2" s="1"/>
  <c r="H194" i="2"/>
  <c r="I194" i="2" s="1"/>
  <c r="C146" i="2"/>
  <c r="H146" i="2" s="1"/>
  <c r="D146" i="2"/>
  <c r="I146" i="2" s="1"/>
  <c r="B146" i="2"/>
  <c r="I190" i="2" l="1"/>
  <c r="C162" i="2"/>
  <c r="H162" i="2" s="1"/>
  <c r="D162" i="2"/>
  <c r="I162" i="2" s="1"/>
  <c r="B162" i="2"/>
  <c r="C155" i="2"/>
  <c r="H155" i="2" s="1"/>
  <c r="D155" i="2"/>
  <c r="B155" i="2"/>
  <c r="C110" i="2"/>
  <c r="H110" i="2" s="1"/>
  <c r="D110" i="2"/>
  <c r="I110" i="2" s="1"/>
  <c r="B110" i="2"/>
  <c r="I155" i="2" l="1"/>
  <c r="C171" i="2"/>
  <c r="D171" i="2"/>
  <c r="B171" i="2"/>
  <c r="B170" i="2" s="1"/>
  <c r="D170" i="2" l="1"/>
  <c r="C170" i="2"/>
  <c r="H170" i="2" s="1"/>
  <c r="H171" i="2"/>
  <c r="I171" i="2" s="1"/>
  <c r="C94" i="2"/>
  <c r="H94" i="2" s="1"/>
  <c r="D94" i="2"/>
  <c r="B94" i="2"/>
  <c r="C200" i="2"/>
  <c r="H200" i="2" s="1"/>
  <c r="D200" i="2"/>
  <c r="I200" i="2" s="1"/>
  <c r="B200" i="2"/>
  <c r="I94" i="2" l="1"/>
  <c r="I170" i="2"/>
  <c r="C229" i="2"/>
  <c r="D229" i="2"/>
  <c r="C223" i="2"/>
  <c r="D223" i="2"/>
  <c r="C225" i="2"/>
  <c r="D225" i="2"/>
  <c r="C217" i="2"/>
  <c r="H217" i="2" s="1"/>
  <c r="D217" i="2"/>
  <c r="C213" i="2"/>
  <c r="H213" i="2" s="1"/>
  <c r="D213" i="2"/>
  <c r="C207" i="2"/>
  <c r="D207" i="2"/>
  <c r="C208" i="2"/>
  <c r="H208" i="2" s="1"/>
  <c r="D208" i="2"/>
  <c r="D189" i="2"/>
  <c r="D188" i="2" s="1"/>
  <c r="D12" i="2" s="1"/>
  <c r="C187" i="2"/>
  <c r="H187" i="2" s="1"/>
  <c r="D187" i="2"/>
  <c r="C189" i="2"/>
  <c r="C179" i="2"/>
  <c r="H179" i="2" s="1"/>
  <c r="D179" i="2"/>
  <c r="C151" i="2"/>
  <c r="H151" i="2" s="1"/>
  <c r="D151" i="2"/>
  <c r="C126" i="2"/>
  <c r="D126" i="2"/>
  <c r="C101" i="2"/>
  <c r="H101" i="2" s="1"/>
  <c r="D101" i="2"/>
  <c r="C91" i="2"/>
  <c r="H91" i="2" s="1"/>
  <c r="D91" i="2"/>
  <c r="C80" i="2"/>
  <c r="D80" i="2"/>
  <c r="C75" i="2"/>
  <c r="D75" i="2"/>
  <c r="C73" i="2"/>
  <c r="D73" i="2"/>
  <c r="C69" i="2"/>
  <c r="H69" i="2" s="1"/>
  <c r="D69" i="2"/>
  <c r="C61" i="2"/>
  <c r="H61" i="2" s="1"/>
  <c r="D61" i="2"/>
  <c r="C59" i="2"/>
  <c r="H59" i="2" s="1"/>
  <c r="D59" i="2"/>
  <c r="C36" i="2"/>
  <c r="H36" i="2" s="1"/>
  <c r="D36" i="2"/>
  <c r="C34" i="2"/>
  <c r="H34" i="2" s="1"/>
  <c r="D34" i="2"/>
  <c r="C24" i="2"/>
  <c r="H24" i="2" s="1"/>
  <c r="D24" i="2"/>
  <c r="I24" i="2" l="1"/>
  <c r="I36" i="2"/>
  <c r="I61" i="2"/>
  <c r="D72" i="2"/>
  <c r="I73" i="2"/>
  <c r="D79" i="2"/>
  <c r="I80" i="2"/>
  <c r="I101" i="2"/>
  <c r="I151" i="2"/>
  <c r="I213" i="2"/>
  <c r="D224" i="2"/>
  <c r="D228" i="2"/>
  <c r="I229" i="2"/>
  <c r="C72" i="2"/>
  <c r="H73" i="2"/>
  <c r="C79" i="2"/>
  <c r="H79" i="2" s="1"/>
  <c r="H80" i="2"/>
  <c r="D18" i="2"/>
  <c r="I18" i="2" s="1"/>
  <c r="I187" i="2"/>
  <c r="C224" i="2"/>
  <c r="H224" i="2" s="1"/>
  <c r="H225" i="2"/>
  <c r="I225" i="2" s="1"/>
  <c r="C228" i="2"/>
  <c r="H229" i="2"/>
  <c r="I34" i="2"/>
  <c r="I59" i="2"/>
  <c r="I69" i="2"/>
  <c r="D15" i="2"/>
  <c r="I75" i="2"/>
  <c r="I91" i="2"/>
  <c r="D116" i="2"/>
  <c r="I179" i="2"/>
  <c r="I217" i="2"/>
  <c r="D222" i="2"/>
  <c r="C15" i="2"/>
  <c r="H15" i="2" s="1"/>
  <c r="H75" i="2"/>
  <c r="C116" i="2"/>
  <c r="H116" i="2" s="1"/>
  <c r="H126" i="2"/>
  <c r="I126" i="2" s="1"/>
  <c r="C222" i="2"/>
  <c r="H223" i="2"/>
  <c r="I223" i="2" s="1"/>
  <c r="C206" i="2"/>
  <c r="H207" i="2"/>
  <c r="I208" i="2"/>
  <c r="D206" i="2"/>
  <c r="I207" i="2"/>
  <c r="C188" i="2"/>
  <c r="H188" i="2" s="1"/>
  <c r="I188" i="2" s="1"/>
  <c r="H189" i="2"/>
  <c r="I189" i="2" s="1"/>
  <c r="C136" i="2"/>
  <c r="H136" i="2" s="1"/>
  <c r="D212" i="2"/>
  <c r="D169" i="2"/>
  <c r="C212" i="2"/>
  <c r="C23" i="2"/>
  <c r="D23" i="2"/>
  <c r="C169" i="2"/>
  <c r="H169" i="2" s="1"/>
  <c r="D136" i="2"/>
  <c r="C90" i="2"/>
  <c r="H90" i="2" s="1"/>
  <c r="D78" i="2"/>
  <c r="D17" i="2"/>
  <c r="C17" i="2"/>
  <c r="H17" i="2" s="1"/>
  <c r="C18" i="2"/>
  <c r="H18" i="2" s="1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I136" i="2" l="1"/>
  <c r="I17" i="2"/>
  <c r="D16" i="2"/>
  <c r="I169" i="2"/>
  <c r="I15" i="2"/>
  <c r="D11" i="2"/>
  <c r="D9" i="2"/>
  <c r="D14" i="2"/>
  <c r="D221" i="2"/>
  <c r="I116" i="2"/>
  <c r="C227" i="2"/>
  <c r="H227" i="2" s="1"/>
  <c r="H228" i="2"/>
  <c r="C11" i="2"/>
  <c r="H11" i="2" s="1"/>
  <c r="H72" i="2"/>
  <c r="I72" i="2" s="1"/>
  <c r="I224" i="2"/>
  <c r="C78" i="2"/>
  <c r="D90" i="2"/>
  <c r="I90" i="2" s="1"/>
  <c r="C9" i="2"/>
  <c r="H9" i="2" s="1"/>
  <c r="H23" i="2"/>
  <c r="I23" i="2" s="1"/>
  <c r="I79" i="2"/>
  <c r="C14" i="2"/>
  <c r="H14" i="2" s="1"/>
  <c r="H212" i="2"/>
  <c r="I212" i="2" s="1"/>
  <c r="C221" i="2"/>
  <c r="H221" i="2" s="1"/>
  <c r="H222" i="2"/>
  <c r="I222" i="2" s="1"/>
  <c r="D227" i="2"/>
  <c r="I227" i="2" s="1"/>
  <c r="I228" i="2"/>
  <c r="C205" i="2"/>
  <c r="H206" i="2"/>
  <c r="I206" i="2" s="1"/>
  <c r="D205" i="2"/>
  <c r="C12" i="2"/>
  <c r="H12" i="2" s="1"/>
  <c r="I12" i="2" s="1"/>
  <c r="C89" i="2"/>
  <c r="B189" i="2"/>
  <c r="B188" i="2" s="1"/>
  <c r="B12" i="2" s="1"/>
  <c r="D89" i="2"/>
  <c r="B23" i="2"/>
  <c r="B9" i="2" s="1"/>
  <c r="B78" i="2"/>
  <c r="B16" i="2" s="1"/>
  <c r="B136" i="2"/>
  <c r="B169" i="2"/>
  <c r="B13" i="2"/>
  <c r="B212" i="2"/>
  <c r="B14" i="2" s="1"/>
  <c r="B90" i="2"/>
  <c r="C16" i="2" l="1"/>
  <c r="H16" i="2" s="1"/>
  <c r="H78" i="2"/>
  <c r="I78" i="2" s="1"/>
  <c r="I221" i="2"/>
  <c r="I9" i="2"/>
  <c r="I14" i="2"/>
  <c r="I11" i="2"/>
  <c r="I16" i="2"/>
  <c r="D53" i="2"/>
  <c r="C204" i="2"/>
  <c r="H205" i="2"/>
  <c r="I205" i="2" s="1"/>
  <c r="C13" i="2"/>
  <c r="H13" i="2" s="1"/>
  <c r="D13" i="2"/>
  <c r="I13" i="2" s="1"/>
  <c r="D204" i="2"/>
  <c r="C53" i="2"/>
  <c r="H89" i="2"/>
  <c r="I89" i="2" s="1"/>
  <c r="B89" i="2"/>
  <c r="B53" i="2" s="1"/>
  <c r="B45" i="2" s="1"/>
  <c r="B44" i="2" s="1"/>
  <c r="B10" i="2" s="1"/>
  <c r="B20" i="2" s="1"/>
  <c r="B19" i="2" s="1"/>
  <c r="D45" i="2" l="1"/>
  <c r="C203" i="2"/>
  <c r="H203" i="2" s="1"/>
  <c r="H204" i="2"/>
  <c r="I204" i="2" s="1"/>
  <c r="D203" i="2"/>
  <c r="C45" i="2"/>
  <c r="H53" i="2"/>
  <c r="I53" i="2" s="1"/>
  <c r="B22" i="2"/>
  <c r="B21" i="2" s="1"/>
  <c r="B87" i="2"/>
  <c r="B8" i="2"/>
  <c r="B7" i="2" s="1"/>
  <c r="D44" i="2" l="1"/>
  <c r="I203" i="2"/>
  <c r="C44" i="2"/>
  <c r="H45" i="2"/>
  <c r="I45" i="2" s="1"/>
  <c r="D10" i="2" l="1"/>
  <c r="D22" i="2"/>
  <c r="D21" i="2" s="1"/>
  <c r="D87" i="2"/>
  <c r="H44" i="2"/>
  <c r="I44" i="2" s="1"/>
  <c r="C22" i="2"/>
  <c r="C10" i="2"/>
  <c r="C87" i="2"/>
  <c r="H87" i="2" s="1"/>
  <c r="I87" i="2" l="1"/>
  <c r="D20" i="2"/>
  <c r="D19" i="2" s="1"/>
  <c r="D8" i="2"/>
  <c r="D7" i="2" s="1"/>
  <c r="C21" i="2"/>
  <c r="H21" i="2" s="1"/>
  <c r="I21" i="2" s="1"/>
  <c r="H22" i="2"/>
  <c r="I22" i="2" s="1"/>
  <c r="C20" i="2"/>
  <c r="H10" i="2"/>
  <c r="I10" i="2" s="1"/>
  <c r="C8" i="2"/>
  <c r="H8" i="2" l="1"/>
  <c r="I8" i="2" s="1"/>
  <c r="C7" i="2"/>
  <c r="H7" i="2" s="1"/>
  <c r="I7" i="2" s="1"/>
  <c r="H20" i="2"/>
  <c r="I20" i="2" s="1"/>
  <c r="C19" i="2"/>
  <c r="H19" i="2" s="1"/>
  <c r="I19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<sst xmlns="http://schemas.openxmlformats.org/spreadsheetml/2006/main" count="243" uniqueCount="199">
  <si>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</si>
  <si>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</si>
  <si>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</si>
  <si>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</si>
  <si>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</si>
  <si>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</si>
  <si>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</si>
  <si>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</si>
  <si>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</si>
  <si>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</si>
  <si>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</si>
  <si>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</si>
  <si>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</si>
  <si>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</si>
  <si>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</si>
  <si>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</si>
  <si>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</si>
  <si>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</si>
  <si>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</si>
  <si>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</si>
  <si>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</si>
  <si>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</si>
  <si>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</si>
  <si>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</si>
  <si>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</si>
  <si>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</si>
  <si>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</si>
  <si>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</si>
  <si>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</si>
  <si>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</si>
  <si>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</si>
  <si>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</si>
  <si>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</si>
  <si>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</si>
  <si>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</si>
  <si>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</si>
  <si>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</si>
  <si>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</si>
  <si>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</si>
  <si>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</si>
  <si>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</si>
  <si>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</si>
  <si>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</si>
  <si>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</si>
  <si>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</si>
  <si>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</si>
  <si>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</si>
  <si>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</si>
  <si>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</si>
  <si>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</si>
  <si>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</si>
  <si>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</si>
  <si>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</si>
  <si>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</si>
  <si>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</si>
  <si>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</si>
  <si>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</si>
  <si>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</si>
  <si>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</si>
  <si>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</si>
  <si>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</si>
  <si>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</si>
  <si>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</si>
  <si>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</si>
  <si>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</si>
  <si>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</si>
  <si>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</si>
  <si>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</si>
  <si>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</si>
  <si>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</si>
  <si>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</si>
  <si>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</si>
  <si>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</si>
  <si>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</si>
  <si>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</si>
  <si>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</si>
  <si>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</si>
  <si>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</si>
  <si>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</si>
  <si>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</si>
  <si>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</si>
  <si>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</si>
  <si>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</si>
  <si>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</si>
  <si>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</si>
  <si>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</si>
  <si>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</si>
  <si>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</si>
  <si>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</si>
  <si>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</si>
  <si>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</si>
  <si>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</si>
  <si>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</si>
  <si>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</si>
  <si>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</si>
  <si>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</si>
  <si>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</si>
  <si>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</si>
  <si>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</si>
  <si>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</si>
  <si>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</si>
  <si>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</si>
  <si>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</si>
  <si>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</si>
  <si>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</si>
  <si>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</si>
  <si>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</si>
  <si>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</si>
  <si>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</si>
  <si>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</si>
  <si>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</si>
  <si>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</si>
  <si>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</si>
  <si>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</si>
  <si>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</si>
  <si>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</si>
  <si>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</si>
  <si>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</si>
  <si>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</si>
  <si>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</si>
  <si>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</si>
  <si>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</si>
  <si>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</si>
  <si>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</si>
  <si>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</si>
  <si>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</si>
  <si>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</si>
  <si>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</si>
  <si>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</si>
  <si>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</si>
  <si>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</si>
  <si>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</si>
  <si>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</si>
  <si>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</si>
  <si>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</si>
  <si>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</si>
  <si>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</si>
  <si>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</si>
  <si>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</si>
  <si>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</si>
  <si>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</si>
  <si>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</si>
  <si>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</si>
  <si>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</si>
  <si>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</si>
  <si>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</si>
  <si>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</si>
  <si>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</si>
  <si>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</si>
  <si>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</si>
  <si>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</si>
  <si>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</si>
  <si>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</si>
  <si>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</si>
  <si>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</si>
  <si>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</si>
  <si>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</si>
  <si>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</si>
  <si>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</si>
  <si>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</si>
  <si>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</si>
  <si>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</si>
  <si>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</si>
  <si>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</si>
  <si>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</si>
  <si>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</si>
  <si>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</si>
  <si>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</si>
  <si>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</si>
  <si>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</si>
  <si>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</si>
  <si>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</si>
  <si>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</si>
  <si>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</si>
  <si>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</si>
  <si>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</si>
  <si>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</si>
  <si>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</si>
  <si>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</si>
  <si>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</si>
  <si>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</si>
  <si>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</si>
  <si>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</si>
  <si>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</si>
  <si>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</si>
  <si>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</si>
  <si>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</si>
  <si>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</si>
  <si>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</si>
  <si>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</si>
  <si>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</si>
  <si>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</si>
  <si>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</si>
  <si>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</si>
  <si>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</si>
  <si>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</si>
  <si>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</si>
  <si>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CONT DE EXECUTIE COVID CHELTUIELI IULIE  2022</t>
  </si>
  <si>
    <t>Plati efectuate cumulat la data de 31.07.2022,din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</si>
</sst>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21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6" sqref="C6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 x14ac:dyDescent="0.3">
      <c r="A1" s="1" t="s">
        <v>197</v>
      </c>
      <c r="B1" s="2"/>
    </row>
    <row r="2" spans="1:9" x14ac:dyDescent="0.3">
      <c r="A2" s="2" t="s">
        <v>196</v>
      </c>
      <c r="B2" s="2"/>
    </row>
    <row r="3" spans="1:9" x14ac:dyDescent="0.3">
      <c r="A3" s="2"/>
      <c r="B3" s="2"/>
    </row>
    <row r="4" spans="1:9" x14ac:dyDescent="0.3">
      <c r="C4" s="50"/>
      <c r="E4" s="54" t="s">
        <v>160</v>
      </c>
    </row>
    <row r="5" spans="1:9" s="6" customFormat="1" ht="45" x14ac:dyDescent="0.2">
      <c r="A5" s="5" t="s">
        <v>0</v>
      </c>
      <c r="B5" s="5"/>
      <c r="C5" s="5" t="s">
        <v>198</v>
      </c>
      <c r="D5" s="5" t="s">
        <v>157</v>
      </c>
      <c r="E5" s="5" t="s">
        <v>158</v>
      </c>
    </row>
    <row r="6" spans="1:9" x14ac:dyDescent="0.3">
      <c r="A6" s="7" t="s">
        <v>2</v>
      </c>
      <c r="B6" s="7"/>
      <c r="C6" s="8"/>
      <c r="D6" s="51"/>
      <c r="E6" s="51"/>
    </row>
    <row r="7" spans="1:9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108963340</v>
      </c>
      <c r="D7" s="39">
        <f t="shared" si="0"/>
        <v>11634435</v>
      </c>
      <c r="E7" s="52"/>
      <c r="G7" s="10">
        <v>88427981</v>
      </c>
      <c r="H7" s="58">
        <f>C7-G7</f>
        <v>20535359</v>
      </c>
      <c r="I7" s="58">
        <f>D7-H7</f>
        <v>-8900924</v>
      </c>
    </row>
    <row r="8" spans="1:9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108963340</v>
      </c>
      <c r="D8" s="40">
        <f>+D9+D10+D13+D11+D12+D15+D187+D14</f>
        <v>11634435</v>
      </c>
      <c r="E8" s="52"/>
      <c r="G8" s="10">
        <v>88427981</v>
      </c>
      <c r="H8" s="58">
        <f t="shared" ref="H8:H71" si="1">C8-G8</f>
        <v>20535359</v>
      </c>
      <c r="I8" s="58">
        <f t="shared" ref="I8:I71" si="2">D8-H8</f>
        <v>-8900924</v>
      </c>
    </row>
    <row r="9" spans="1:9" s="10" customFormat="1" x14ac:dyDescent="0.3">
      <c r="A9" s="11" t="s">
        <v>5</v>
      </c>
      <c r="B9" s="40">
        <f t="shared" ref="B9:D9" si="3">+B23</f>
        <v>0</v>
      </c>
      <c r="C9" s="40">
        <f t="shared" si="3"/>
        <v>35697</v>
      </c>
      <c r="D9" s="40">
        <f t="shared" si="3"/>
        <v>0</v>
      </c>
      <c r="E9" s="52"/>
      <c r="G9" s="10">
        <v>35697</v>
      </c>
      <c r="H9" s="58">
        <f t="shared" si="1"/>
        <v>0</v>
      </c>
      <c r="I9" s="58">
        <f t="shared" si="2"/>
        <v>0</v>
      </c>
    </row>
    <row r="10" spans="1:9" s="10" customFormat="1" ht="16.5" customHeight="1" x14ac:dyDescent="0.3">
      <c r="A10" s="11" t="s">
        <v>6</v>
      </c>
      <c r="B10" s="40">
        <f t="shared" ref="B10:D10" si="4">+B44</f>
        <v>0</v>
      </c>
      <c r="C10" s="40">
        <f t="shared" si="4"/>
        <v>77896985</v>
      </c>
      <c r="D10" s="40">
        <f t="shared" si="4"/>
        <v>9140392</v>
      </c>
      <c r="E10" s="52"/>
      <c r="G10" s="10">
        <v>62204307</v>
      </c>
      <c r="H10" s="58">
        <f t="shared" si="1"/>
        <v>15692678</v>
      </c>
      <c r="I10" s="58">
        <f t="shared" si="2"/>
        <v>-6552286</v>
      </c>
    </row>
    <row r="11" spans="1:9" s="10" customFormat="1" x14ac:dyDescent="0.3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 x14ac:dyDescent="0.3">
      <c r="A12" s="11" t="s">
        <v>8</v>
      </c>
      <c r="B12" s="40">
        <f t="shared" ref="B12:D12" si="6">B188</f>
        <v>0</v>
      </c>
      <c r="C12" s="40">
        <f t="shared" si="6"/>
        <v>25628140</v>
      </c>
      <c r="D12" s="40">
        <f t="shared" si="6"/>
        <v>2224425</v>
      </c>
      <c r="E12" s="52"/>
      <c r="G12" s="10">
        <v>21355892</v>
      </c>
      <c r="H12" s="58">
        <f t="shared" si="1"/>
        <v>4272248</v>
      </c>
      <c r="I12" s="58">
        <f t="shared" si="2"/>
        <v>-2047823</v>
      </c>
    </row>
    <row r="13" spans="1:9" s="10" customFormat="1" ht="16.5" customHeight="1" x14ac:dyDescent="0.3">
      <c r="A13" s="11" t="s">
        <v>9</v>
      </c>
      <c r="B13" s="40">
        <f t="shared" ref="B13:D13" si="7">B205</f>
        <v>0</v>
      </c>
      <c r="C13" s="40">
        <f t="shared" si="7"/>
        <v>5402518</v>
      </c>
      <c r="D13" s="40">
        <f t="shared" si="7"/>
        <v>269618</v>
      </c>
      <c r="E13" s="52"/>
      <c r="G13" s="10">
        <v>4832085</v>
      </c>
      <c r="H13" s="58">
        <f t="shared" si="1"/>
        <v>570433</v>
      </c>
      <c r="I13" s="58">
        <f t="shared" si="2"/>
        <v>-300815</v>
      </c>
    </row>
    <row r="14" spans="1:9" s="10" customFormat="1" ht="30" x14ac:dyDescent="0.3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 x14ac:dyDescent="0.3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 x14ac:dyDescent="0.3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 x14ac:dyDescent="0.3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 x14ac:dyDescent="0.3">
      <c r="A18" s="11" t="s">
        <v>14</v>
      </c>
      <c r="B18" s="40">
        <f t="shared" ref="B18:D18" si="11">B187+B211</f>
        <v>0</v>
      </c>
      <c r="C18" s="40">
        <f t="shared" si="11"/>
        <v>0</v>
      </c>
      <c r="D18" s="40">
        <f t="shared" si="11"/>
        <v>0</v>
      </c>
      <c r="E18" s="52"/>
      <c r="G18" s="10">
        <v>0</v>
      </c>
      <c r="H18" s="58">
        <f t="shared" si="1"/>
        <v>0</v>
      </c>
      <c r="I18" s="58">
        <f t="shared" si="2"/>
        <v>0</v>
      </c>
    </row>
    <row r="19" spans="1:9" s="10" customFormat="1" ht="16.5" customHeight="1" x14ac:dyDescent="0.3">
      <c r="A19" s="11" t="s">
        <v>15</v>
      </c>
      <c r="B19" s="40">
        <f t="shared" ref="B19:D19" si="12">+B20+B16</f>
        <v>0</v>
      </c>
      <c r="C19" s="40">
        <f t="shared" si="12"/>
        <v>108963340</v>
      </c>
      <c r="D19" s="40">
        <f t="shared" si="12"/>
        <v>11634435</v>
      </c>
      <c r="E19" s="52"/>
      <c r="G19" s="10">
        <v>88427981</v>
      </c>
      <c r="H19" s="58">
        <f t="shared" si="1"/>
        <v>20535359</v>
      </c>
      <c r="I19" s="58">
        <f t="shared" si="2"/>
        <v>-8900924</v>
      </c>
    </row>
    <row r="20" spans="1:9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108963340</v>
      </c>
      <c r="D20" s="40">
        <f>D9+D10+D11+D12+D13+D15+D187+D14</f>
        <v>11634435</v>
      </c>
      <c r="E20" s="52"/>
      <c r="G20" s="10">
        <v>88427981</v>
      </c>
      <c r="H20" s="58">
        <f t="shared" si="1"/>
        <v>20535359</v>
      </c>
      <c r="I20" s="58">
        <f t="shared" si="2"/>
        <v>-8900924</v>
      </c>
    </row>
    <row r="21" spans="1:9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103560822</v>
      </c>
      <c r="D21" s="40">
        <f>+D22+D78+D187</f>
        <v>11364817</v>
      </c>
      <c r="E21" s="52"/>
      <c r="G21" s="10">
        <v>83595896</v>
      </c>
      <c r="H21" s="58">
        <f t="shared" si="1"/>
        <v>19964926</v>
      </c>
      <c r="I21" s="58">
        <f t="shared" si="2"/>
        <v>-8600109</v>
      </c>
    </row>
    <row r="22" spans="1:9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103560822</v>
      </c>
      <c r="D22" s="40">
        <f>+D23+D44+D72+D188+D75+D212</f>
        <v>11364817</v>
      </c>
      <c r="E22" s="52"/>
      <c r="G22" s="10">
        <v>83595896</v>
      </c>
      <c r="H22" s="58">
        <f t="shared" si="1"/>
        <v>19964926</v>
      </c>
      <c r="I22" s="58">
        <f t="shared" si="2"/>
        <v>-8600109</v>
      </c>
    </row>
    <row r="23" spans="1:9" s="10" customFormat="1" x14ac:dyDescent="0.3">
      <c r="A23" s="11" t="s">
        <v>5</v>
      </c>
      <c r="B23" s="40">
        <f t="shared" ref="B23:D23" si="13">+B24+B36+B34</f>
        <v>0</v>
      </c>
      <c r="C23" s="40">
        <f t="shared" si="13"/>
        <v>35697</v>
      </c>
      <c r="D23" s="40">
        <f t="shared" si="13"/>
        <v>0</v>
      </c>
      <c r="E23" s="52"/>
      <c r="G23" s="10">
        <v>35697</v>
      </c>
      <c r="H23" s="58">
        <f t="shared" si="1"/>
        <v>0</v>
      </c>
      <c r="I23" s="58">
        <f t="shared" si="2"/>
        <v>0</v>
      </c>
    </row>
    <row r="24" spans="1:9" s="10" customFormat="1" ht="16.5" customHeight="1" x14ac:dyDescent="0.3">
      <c r="A24" s="11" t="s">
        <v>17</v>
      </c>
      <c r="B24" s="40">
        <f t="shared" ref="B24:D24" si="14">B25+B28+B29+B30+B32+B26+B27+B31</f>
        <v>0</v>
      </c>
      <c r="C24" s="40">
        <f t="shared" si="14"/>
        <v>35697</v>
      </c>
      <c r="D24" s="40">
        <f t="shared" si="14"/>
        <v>0</v>
      </c>
      <c r="E24" s="52"/>
      <c r="G24" s="10">
        <v>35697</v>
      </c>
      <c r="H24" s="58">
        <f t="shared" si="1"/>
        <v>0</v>
      </c>
      <c r="I24" s="58">
        <f t="shared" si="2"/>
        <v>0</v>
      </c>
    </row>
    <row r="25" spans="1:9" s="10" customFormat="1" ht="16.5" customHeight="1" x14ac:dyDescent="0.3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 x14ac:dyDescent="0.3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 x14ac:dyDescent="0.3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 x14ac:dyDescent="0.3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 x14ac:dyDescent="0.3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 x14ac:dyDescent="0.3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 x14ac:dyDescent="0.3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 x14ac:dyDescent="0.3">
      <c r="A32" s="13" t="s">
        <v>25</v>
      </c>
      <c r="B32" s="41"/>
      <c r="C32" s="30">
        <f>8800+21265+2295+3337</f>
        <v>35697</v>
      </c>
      <c r="D32" s="51">
        <v>0</v>
      </c>
      <c r="E32" s="51" t="s">
        <v>191</v>
      </c>
      <c r="G32" s="4">
        <v>35697</v>
      </c>
      <c r="H32" s="58">
        <f t="shared" si="1"/>
        <v>0</v>
      </c>
      <c r="I32" s="58">
        <f t="shared" si="2"/>
        <v>0</v>
      </c>
    </row>
    <row r="33" spans="1:9" ht="16.5" customHeight="1" x14ac:dyDescent="0.3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 x14ac:dyDescent="0.3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 x14ac:dyDescent="0.3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 x14ac:dyDescent="0.3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 x14ac:dyDescent="0.3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 x14ac:dyDescent="0.3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 x14ac:dyDescent="0.3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 x14ac:dyDescent="0.3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 x14ac:dyDescent="0.3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 x14ac:dyDescent="0.3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 x14ac:dyDescent="0.3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 x14ac:dyDescent="0.3">
      <c r="A44" s="11" t="s">
        <v>6</v>
      </c>
      <c r="B44" s="40">
        <f t="shared" ref="B44:D44" si="17">+B45+B59+B58+B61+B64+B66+B67+B69+B65+B68</f>
        <v>0</v>
      </c>
      <c r="C44" s="40">
        <f t="shared" si="17"/>
        <v>77896985</v>
      </c>
      <c r="D44" s="40">
        <f t="shared" si="17"/>
        <v>9140392</v>
      </c>
      <c r="E44" s="51"/>
      <c r="G44" s="4">
        <v>62204307</v>
      </c>
      <c r="H44" s="58">
        <f t="shared" si="1"/>
        <v>15692678</v>
      </c>
      <c r="I44" s="58">
        <f t="shared" si="2"/>
        <v>-6552286</v>
      </c>
    </row>
    <row r="45" spans="1:9" ht="16.5" customHeight="1" x14ac:dyDescent="0.3">
      <c r="A45" s="11" t="s">
        <v>36</v>
      </c>
      <c r="B45" s="40">
        <f t="shared" ref="B45:D45" si="18">+B46+B47+B48+B49+B50+B51+B52+B53+B55</f>
        <v>0</v>
      </c>
      <c r="C45" s="40">
        <f t="shared" si="18"/>
        <v>77894004</v>
      </c>
      <c r="D45" s="40">
        <f t="shared" si="18"/>
        <v>9140392</v>
      </c>
      <c r="E45" s="51"/>
      <c r="G45" s="4">
        <v>62201326</v>
      </c>
      <c r="H45" s="58">
        <f t="shared" si="1"/>
        <v>15692678</v>
      </c>
      <c r="I45" s="58">
        <f t="shared" si="2"/>
        <v>-6552286</v>
      </c>
    </row>
    <row r="46" spans="1:9" s="10" customFormat="1" ht="16.5" customHeight="1" x14ac:dyDescent="0.3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 x14ac:dyDescent="0.3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 x14ac:dyDescent="0.3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 x14ac:dyDescent="0.3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 x14ac:dyDescent="0.3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 x14ac:dyDescent="0.3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 x14ac:dyDescent="0.3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 x14ac:dyDescent="0.35">
      <c r="A53" s="11" t="s">
        <v>44</v>
      </c>
      <c r="B53" s="43">
        <f t="shared" ref="B53:C53" si="19">+B54+B89</f>
        <v>0</v>
      </c>
      <c r="C53" s="43">
        <f t="shared" si="19"/>
        <v>77894004</v>
      </c>
      <c r="D53" s="43">
        <f>+D54+D89</f>
        <v>9140392</v>
      </c>
      <c r="E53" s="51"/>
      <c r="G53" s="4">
        <v>62201326</v>
      </c>
      <c r="H53" s="58">
        <f t="shared" si="1"/>
        <v>15692678</v>
      </c>
      <c r="I53" s="58">
        <f t="shared" si="2"/>
        <v>-6552286</v>
      </c>
    </row>
    <row r="54" spans="1:9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 x14ac:dyDescent="0.3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 x14ac:dyDescent="0.3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 x14ac:dyDescent="0.3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 x14ac:dyDescent="0.3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 x14ac:dyDescent="0.3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 x14ac:dyDescent="0.3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 x14ac:dyDescent="0.3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 x14ac:dyDescent="0.3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 x14ac:dyDescent="0.3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 x14ac:dyDescent="0.3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 x14ac:dyDescent="0.3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 x14ac:dyDescent="0.3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 x14ac:dyDescent="0.3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 x14ac:dyDescent="0.3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 x14ac:dyDescent="0.3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 x14ac:dyDescent="0.3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 x14ac:dyDescent="0.3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 x14ac:dyDescent="0.3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 x14ac:dyDescent="0.3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 x14ac:dyDescent="0.3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 x14ac:dyDescent="0.3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 x14ac:dyDescent="0.3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 x14ac:dyDescent="0.3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 x14ac:dyDescent="0.3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 x14ac:dyDescent="0.3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 x14ac:dyDescent="0.3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 x14ac:dyDescent="0.3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 x14ac:dyDescent="0.3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 x14ac:dyDescent="0.3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 x14ac:dyDescent="0.3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 x14ac:dyDescent="0.3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25673177</v>
      </c>
      <c r="D87" s="39">
        <f>+D44-D89+D23+D78+D188+D75</f>
        <v>2224425</v>
      </c>
      <c r="E87" s="51"/>
      <c r="G87" s="4">
        <v>21400929</v>
      </c>
      <c r="H87" s="58">
        <f t="shared" si="24"/>
        <v>4272248</v>
      </c>
      <c r="I87" s="58">
        <f t="shared" si="25"/>
        <v>-2047823</v>
      </c>
    </row>
    <row r="88" spans="1:9" ht="16.5" customHeight="1" x14ac:dyDescent="0.3">
      <c r="A88" s="13" t="s">
        <v>75</v>
      </c>
      <c r="B88" s="39"/>
      <c r="C88" s="42"/>
      <c r="D88" s="51"/>
      <c r="E88" s="51"/>
      <c r="H88" s="58">
        <f t="shared" si="24"/>
        <v>0</v>
      </c>
      <c r="I88" s="58">
        <f t="shared" si="25"/>
        <v>0</v>
      </c>
    </row>
    <row r="89" spans="1:9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77887645</v>
      </c>
      <c r="D89" s="47">
        <f>+D90+D136+D167+D169+D183+D185</f>
        <v>9140392</v>
      </c>
      <c r="E89" s="51"/>
      <c r="G89" s="4">
        <v>62194967</v>
      </c>
      <c r="H89" s="58">
        <f t="shared" si="24"/>
        <v>15692678</v>
      </c>
      <c r="I89" s="58">
        <f t="shared" si="25"/>
        <v>-6552286</v>
      </c>
    </row>
    <row r="90" spans="1:9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 x14ac:dyDescent="0.3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 x14ac:dyDescent="0.3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 x14ac:dyDescent="0.3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 x14ac:dyDescent="0.3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 x14ac:dyDescent="0.3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 x14ac:dyDescent="0.3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 x14ac:dyDescent="0.3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 x14ac:dyDescent="0.3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 x14ac:dyDescent="0.3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 x14ac:dyDescent="0.3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 x14ac:dyDescent="0.3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 x14ac:dyDescent="0.3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 x14ac:dyDescent="0.3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 x14ac:dyDescent="0.3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 x14ac:dyDescent="0.3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 x14ac:dyDescent="0.3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 x14ac:dyDescent="0.3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 x14ac:dyDescent="0.3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 x14ac:dyDescent="0.3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 x14ac:dyDescent="0.3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 x14ac:dyDescent="0.3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 x14ac:dyDescent="0.3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 x14ac:dyDescent="0.3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 x14ac:dyDescent="0.3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 x14ac:dyDescent="0.3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 x14ac:dyDescent="0.3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 x14ac:dyDescent="0.3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 x14ac:dyDescent="0.3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 x14ac:dyDescent="0.3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 x14ac:dyDescent="0.3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 x14ac:dyDescent="0.3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 x14ac:dyDescent="0.3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 x14ac:dyDescent="0.3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 x14ac:dyDescent="0.3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 x14ac:dyDescent="0.3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 x14ac:dyDescent="0.3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 x14ac:dyDescent="0.3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 x14ac:dyDescent="0.3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 x14ac:dyDescent="0.3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 x14ac:dyDescent="0.3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 x14ac:dyDescent="0.3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 x14ac:dyDescent="0.3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 x14ac:dyDescent="0.3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 x14ac:dyDescent="0.3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5355087</v>
      </c>
      <c r="D136" s="40">
        <f>+D137+D146+D151+D155+D162</f>
        <v>471520</v>
      </c>
      <c r="E136" s="51"/>
      <c r="G136" s="4">
        <v>4353784</v>
      </c>
      <c r="H136" s="58">
        <f t="shared" ref="H136:H199" si="36">C136-G136</f>
        <v>1001303</v>
      </c>
      <c r="I136" s="58">
        <f t="shared" ref="I136:I199" si="37">D136-H136</f>
        <v>-529783</v>
      </c>
    </row>
    <row r="137" spans="1:9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8">+C138+C141+C142+C143+C144</f>
        <v>2846535</v>
      </c>
      <c r="D137" s="39">
        <f t="shared" si="38"/>
        <v>6100</v>
      </c>
      <c r="E137" s="51"/>
      <c r="G137" s="10">
        <v>2649610</v>
      </c>
      <c r="H137" s="58">
        <f t="shared" si="36"/>
        <v>196925</v>
      </c>
      <c r="I137" s="58">
        <f t="shared" si="37"/>
        <v>-190825</v>
      </c>
    </row>
    <row r="138" spans="1:9" s="10" customFormat="1" ht="16.5" customHeight="1" x14ac:dyDescent="0.3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 x14ac:dyDescent="0.3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 x14ac:dyDescent="0.3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 x14ac:dyDescent="0.3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 x14ac:dyDescent="0.3">
      <c r="A142" s="27" t="s">
        <v>179</v>
      </c>
      <c r="B142" s="41"/>
      <c r="C142" s="12">
        <f>518595+1127805+251580+100695+20265</f>
        <v>2018940</v>
      </c>
      <c r="D142" s="52">
        <v>0</v>
      </c>
      <c r="E142" s="52"/>
      <c r="G142" s="10">
        <v>1998675</v>
      </c>
      <c r="H142" s="58">
        <f t="shared" si="36"/>
        <v>20265</v>
      </c>
      <c r="I142" s="58">
        <f t="shared" si="37"/>
        <v>-20265</v>
      </c>
    </row>
    <row r="143" spans="1:9" s="10" customFormat="1" ht="45" x14ac:dyDescent="0.3">
      <c r="A143" s="27" t="s">
        <v>180</v>
      </c>
      <c r="B143" s="41"/>
      <c r="C143" s="12">
        <f>280995+25960+13180+20160</f>
        <v>340295</v>
      </c>
      <c r="D143" s="52"/>
      <c r="E143" s="52"/>
      <c r="G143" s="10">
        <v>320135</v>
      </c>
      <c r="H143" s="58">
        <f t="shared" si="36"/>
        <v>20160</v>
      </c>
      <c r="I143" s="58">
        <f t="shared" si="37"/>
        <v>-20160</v>
      </c>
    </row>
    <row r="144" spans="1:9" s="10" customFormat="1" ht="45" x14ac:dyDescent="0.3">
      <c r="A144" s="27" t="s">
        <v>184</v>
      </c>
      <c r="B144" s="41"/>
      <c r="C144" s="12">
        <f>25600+63700+241500+150400+6100</f>
        <v>487300</v>
      </c>
      <c r="D144" s="12">
        <v>6100</v>
      </c>
      <c r="E144" s="52"/>
      <c r="G144" s="10">
        <v>330800</v>
      </c>
      <c r="H144" s="58">
        <f t="shared" si="36"/>
        <v>156500</v>
      </c>
      <c r="I144" s="58">
        <f t="shared" si="37"/>
        <v>-150400</v>
      </c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 x14ac:dyDescent="0.3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 x14ac:dyDescent="0.3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 x14ac:dyDescent="0.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41">+C156+C157+C158+C159+C160</f>
        <v>2508552</v>
      </c>
      <c r="D155" s="39">
        <f t="shared" si="41"/>
        <v>465420</v>
      </c>
      <c r="E155" s="51"/>
      <c r="F155" s="4"/>
      <c r="G155" s="4">
        <v>1704174</v>
      </c>
      <c r="H155" s="58">
        <f t="shared" si="36"/>
        <v>804378</v>
      </c>
      <c r="I155" s="58">
        <f t="shared" si="37"/>
        <v>-338958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337923+843830+522421+338958+465420</f>
        <v>2508552</v>
      </c>
      <c r="D156" s="51">
        <v>465420</v>
      </c>
      <c r="E156" s="51"/>
      <c r="G156" s="4">
        <v>1704174</v>
      </c>
      <c r="H156" s="58">
        <f t="shared" si="36"/>
        <v>804378</v>
      </c>
      <c r="I156" s="58">
        <f t="shared" si="37"/>
        <v>-338958</v>
      </c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 x14ac:dyDescent="0.3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 x14ac:dyDescent="0.3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 x14ac:dyDescent="0.3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 x14ac:dyDescent="0.3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 x14ac:dyDescent="0.3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 x14ac:dyDescent="0.3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 x14ac:dyDescent="0.3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 x14ac:dyDescent="0.3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 x14ac:dyDescent="0.3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 x14ac:dyDescent="0.3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 x14ac:dyDescent="0.3">
      <c r="A169" s="11" t="s">
        <v>126</v>
      </c>
      <c r="B169" s="40">
        <f>+B170+B179</f>
        <v>0</v>
      </c>
      <c r="C169" s="40">
        <f>+C170+C179</f>
        <v>72532558</v>
      </c>
      <c r="D169" s="40">
        <f>+D170+D179</f>
        <v>8668872</v>
      </c>
      <c r="E169" s="51"/>
      <c r="G169" s="4">
        <v>57841183</v>
      </c>
      <c r="H169" s="58">
        <f t="shared" si="36"/>
        <v>14691375</v>
      </c>
      <c r="I169" s="58">
        <f t="shared" si="37"/>
        <v>-6022503</v>
      </c>
    </row>
    <row r="170" spans="1:9" x14ac:dyDescent="0.3">
      <c r="A170" s="11" t="s">
        <v>127</v>
      </c>
      <c r="B170" s="41">
        <f>B171+B176+B175+B177+B174</f>
        <v>0</v>
      </c>
      <c r="C170" s="41">
        <f t="shared" ref="C170:D170" si="43">C171+C176+C175+C177+C174</f>
        <v>72532558</v>
      </c>
      <c r="D170" s="41">
        <f t="shared" si="43"/>
        <v>8668872</v>
      </c>
      <c r="E170" s="51"/>
      <c r="G170" s="4">
        <v>57841183</v>
      </c>
      <c r="H170" s="58">
        <f t="shared" si="36"/>
        <v>14691375</v>
      </c>
      <c r="I170" s="58">
        <f t="shared" si="37"/>
        <v>-6022503</v>
      </c>
    </row>
    <row r="171" spans="1:9" x14ac:dyDescent="0.3">
      <c r="A171" s="12" t="s">
        <v>174</v>
      </c>
      <c r="B171" s="41">
        <f>B172+B173</f>
        <v>0</v>
      </c>
      <c r="C171" s="41">
        <f t="shared" ref="C171:D171" si="44">C172+C173</f>
        <v>71544543</v>
      </c>
      <c r="D171" s="41">
        <f t="shared" si="44"/>
        <v>8573457</v>
      </c>
      <c r="E171" s="51" t="s">
        <v>188</v>
      </c>
      <c r="G171" s="4">
        <v>57051233</v>
      </c>
      <c r="H171" s="58">
        <f t="shared" si="36"/>
        <v>14493310</v>
      </c>
      <c r="I171" s="58">
        <f t="shared" si="37"/>
        <v>-5919853</v>
      </c>
    </row>
    <row r="172" spans="1:9" ht="16.5" customHeight="1" x14ac:dyDescent="0.3">
      <c r="A172" s="56" t="s">
        <v>175</v>
      </c>
      <c r="B172" s="41"/>
      <c r="C172" s="30">
        <f>23300309+13079263+5150943+15520718+5919853+8573457</f>
        <v>71544543</v>
      </c>
      <c r="D172" s="51">
        <v>8573457</v>
      </c>
      <c r="E172" s="51"/>
      <c r="G172" s="4">
        <v>57051233</v>
      </c>
      <c r="H172" s="58">
        <f t="shared" si="36"/>
        <v>14493310</v>
      </c>
      <c r="I172" s="58">
        <f t="shared" si="37"/>
        <v>-5919853</v>
      </c>
    </row>
    <row r="173" spans="1:9" ht="16.5" customHeight="1" x14ac:dyDescent="0.3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 x14ac:dyDescent="0.3">
      <c r="A174" s="56" t="s">
        <v>181</v>
      </c>
      <c r="B174" s="41"/>
      <c r="C174" s="30">
        <f>193435+256565+253255+86695+102650+95415</f>
        <v>988015</v>
      </c>
      <c r="D174" s="51">
        <v>95415</v>
      </c>
      <c r="E174" s="51"/>
      <c r="G174" s="4">
        <v>789950</v>
      </c>
      <c r="H174" s="58">
        <f t="shared" si="36"/>
        <v>198065</v>
      </c>
      <c r="I174" s="58">
        <f t="shared" si="37"/>
        <v>-102650</v>
      </c>
    </row>
    <row r="175" spans="1:9" ht="45" x14ac:dyDescent="0.3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 x14ac:dyDescent="0.3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 x14ac:dyDescent="0.3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 x14ac:dyDescent="0.3">
      <c r="A178" s="13" t="s">
        <v>75</v>
      </c>
      <c r="B178" s="41"/>
      <c r="C178" s="30"/>
      <c r="D178" s="51"/>
      <c r="E178" s="51"/>
      <c r="H178" s="58">
        <f t="shared" si="36"/>
        <v>0</v>
      </c>
      <c r="I178" s="58">
        <f t="shared" si="37"/>
        <v>0</v>
      </c>
    </row>
    <row r="179" spans="1:9" ht="16.5" customHeight="1" x14ac:dyDescent="0.3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 x14ac:dyDescent="0.3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 x14ac:dyDescent="0.3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 x14ac:dyDescent="0.3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 x14ac:dyDescent="0.3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 x14ac:dyDescent="0.3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 x14ac:dyDescent="0.3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 x14ac:dyDescent="0.3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  <c r="G187" s="4">
        <v>0</v>
      </c>
      <c r="H187" s="58">
        <f t="shared" si="36"/>
        <v>0</v>
      </c>
      <c r="I187" s="58">
        <f t="shared" si="37"/>
        <v>0</v>
      </c>
    </row>
    <row r="188" spans="1:9" ht="30" x14ac:dyDescent="0.3">
      <c r="A188" s="11" t="s">
        <v>8</v>
      </c>
      <c r="B188" s="41">
        <f t="shared" ref="B188:D188" si="46">B189</f>
        <v>0</v>
      </c>
      <c r="C188" s="41">
        <f t="shared" si="46"/>
        <v>25628140</v>
      </c>
      <c r="D188" s="41">
        <f t="shared" si="46"/>
        <v>2224425</v>
      </c>
      <c r="E188" s="51"/>
      <c r="G188" s="4">
        <v>21355892</v>
      </c>
      <c r="H188" s="58">
        <f t="shared" si="36"/>
        <v>4272248</v>
      </c>
      <c r="I188" s="58">
        <f t="shared" si="37"/>
        <v>-2047823</v>
      </c>
    </row>
    <row r="189" spans="1:9" x14ac:dyDescent="0.3">
      <c r="A189" s="11" t="s">
        <v>136</v>
      </c>
      <c r="B189" s="41">
        <f t="shared" ref="B189:D189" si="47">B190+B200</f>
        <v>0</v>
      </c>
      <c r="C189" s="41">
        <f t="shared" si="47"/>
        <v>25628140</v>
      </c>
      <c r="D189" s="41">
        <f t="shared" si="47"/>
        <v>2224425</v>
      </c>
      <c r="E189" s="51"/>
      <c r="G189" s="4">
        <v>21355892</v>
      </c>
      <c r="H189" s="58">
        <f t="shared" si="36"/>
        <v>4272248</v>
      </c>
      <c r="I189" s="58">
        <f t="shared" si="37"/>
        <v>-2047823</v>
      </c>
    </row>
    <row r="190" spans="1:9" ht="30" x14ac:dyDescent="0.3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25628140</v>
      </c>
      <c r="D190" s="41">
        <f t="shared" si="48"/>
        <v>2224425</v>
      </c>
      <c r="E190" s="51"/>
      <c r="G190" s="4">
        <v>21355892</v>
      </c>
      <c r="H190" s="58">
        <f t="shared" si="36"/>
        <v>4272248</v>
      </c>
      <c r="I190" s="58">
        <f t="shared" si="37"/>
        <v>-2047823</v>
      </c>
    </row>
    <row r="191" spans="1:9" ht="30" x14ac:dyDescent="0.3">
      <c r="A191" s="13" t="s">
        <v>161</v>
      </c>
      <c r="B191" s="41"/>
      <c r="C191" s="41">
        <f>6532160+3767348+2661487+2432700+862955+1017527</f>
        <v>17274177</v>
      </c>
      <c r="D191" s="51">
        <v>1017527</v>
      </c>
      <c r="E191" s="51" t="s">
        <v>189</v>
      </c>
      <c r="G191" s="4">
        <v>15393695</v>
      </c>
      <c r="H191" s="58">
        <f t="shared" si="36"/>
        <v>1880482</v>
      </c>
      <c r="I191" s="58">
        <f t="shared" si="37"/>
        <v>-862955</v>
      </c>
    </row>
    <row r="192" spans="1:9" ht="30" x14ac:dyDescent="0.3">
      <c r="A192" s="13" t="s">
        <v>162</v>
      </c>
      <c r="B192" s="41"/>
      <c r="C192" s="41">
        <f>1040759+171034</f>
        <v>1211793</v>
      </c>
      <c r="D192" s="51">
        <v>171034</v>
      </c>
      <c r="E192" s="51"/>
      <c r="G192" s="4">
        <v>875444</v>
      </c>
      <c r="H192" s="58">
        <f t="shared" si="36"/>
        <v>336349</v>
      </c>
      <c r="I192" s="58">
        <f t="shared" si="37"/>
        <v>-165315</v>
      </c>
    </row>
    <row r="193" spans="1:9" ht="30" x14ac:dyDescent="0.3">
      <c r="A193" s="13" t="s">
        <v>163</v>
      </c>
      <c r="B193" s="41"/>
      <c r="C193" s="41">
        <f>271363+49677</f>
        <v>321040</v>
      </c>
      <c r="D193" s="51">
        <v>49677</v>
      </c>
      <c r="E193" s="51"/>
      <c r="G193" s="4">
        <v>220092</v>
      </c>
      <c r="H193" s="58">
        <f t="shared" si="36"/>
        <v>100948</v>
      </c>
      <c r="I193" s="58">
        <f t="shared" si="37"/>
        <v>-51271</v>
      </c>
    </row>
    <row r="194" spans="1:9" ht="30" x14ac:dyDescent="0.3">
      <c r="A194" s="13" t="s">
        <v>164</v>
      </c>
      <c r="B194" s="41">
        <f>B195+B196+B197</f>
        <v>0</v>
      </c>
      <c r="C194" s="41">
        <f t="shared" ref="C194:D194" si="49">C195+C196+C197</f>
        <v>6700018</v>
      </c>
      <c r="D194" s="41">
        <f t="shared" si="49"/>
        <v>986187</v>
      </c>
      <c r="E194" s="51"/>
      <c r="G194" s="4">
        <v>4745549</v>
      </c>
      <c r="H194" s="58">
        <f t="shared" si="36"/>
        <v>1954469</v>
      </c>
      <c r="I194" s="58">
        <f t="shared" si="37"/>
        <v>-968282</v>
      </c>
    </row>
    <row r="195" spans="1:9" ht="75" x14ac:dyDescent="0.3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 x14ac:dyDescent="0.3">
      <c r="A196" s="13" t="s">
        <v>165</v>
      </c>
      <c r="B196" s="41"/>
      <c r="C196" s="41">
        <f>5713831+986187</f>
        <v>6700018</v>
      </c>
      <c r="D196" s="51">
        <v>986187</v>
      </c>
      <c r="E196" s="51"/>
      <c r="G196" s="4">
        <v>4745549</v>
      </c>
      <c r="H196" s="58">
        <f t="shared" si="36"/>
        <v>1954469</v>
      </c>
      <c r="I196" s="58">
        <f t="shared" si="37"/>
        <v>-968282</v>
      </c>
    </row>
    <row r="197" spans="1:9" ht="60" x14ac:dyDescent="0.3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 x14ac:dyDescent="0.3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 x14ac:dyDescent="0.3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 x14ac:dyDescent="0.3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 x14ac:dyDescent="0.3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 x14ac:dyDescent="0.3">
      <c r="A203" s="33" t="s">
        <v>139</v>
      </c>
      <c r="B203" s="45">
        <f>+B204</f>
        <v>0</v>
      </c>
      <c r="C203" s="45">
        <f t="shared" ref="C203:D205" si="53">+C204</f>
        <v>5402518</v>
      </c>
      <c r="D203" s="45">
        <f t="shared" si="53"/>
        <v>269618</v>
      </c>
      <c r="E203" s="51" t="s">
        <v>190</v>
      </c>
      <c r="G203" s="4">
        <v>4832085</v>
      </c>
      <c r="H203" s="58">
        <f t="shared" si="51"/>
        <v>570433</v>
      </c>
      <c r="I203" s="58">
        <f t="shared" si="52"/>
        <v>-300815</v>
      </c>
    </row>
    <row r="204" spans="1:9" ht="16.5" customHeight="1" x14ac:dyDescent="0.3">
      <c r="A204" s="33" t="s">
        <v>4</v>
      </c>
      <c r="B204" s="45">
        <f>+B205</f>
        <v>0</v>
      </c>
      <c r="C204" s="45">
        <f t="shared" si="53"/>
        <v>5402518</v>
      </c>
      <c r="D204" s="45">
        <f t="shared" si="53"/>
        <v>269618</v>
      </c>
      <c r="E204" s="51"/>
      <c r="G204" s="4">
        <v>4832085</v>
      </c>
      <c r="H204" s="58">
        <f t="shared" si="51"/>
        <v>570433</v>
      </c>
      <c r="I204" s="58">
        <f t="shared" si="52"/>
        <v>-300815</v>
      </c>
    </row>
    <row r="205" spans="1:9" x14ac:dyDescent="0.3">
      <c r="A205" s="11" t="s">
        <v>140</v>
      </c>
      <c r="B205" s="45">
        <f>+B206</f>
        <v>0</v>
      </c>
      <c r="C205" s="45">
        <f t="shared" si="53"/>
        <v>5402518</v>
      </c>
      <c r="D205" s="45">
        <f t="shared" si="53"/>
        <v>269618</v>
      </c>
      <c r="E205" s="51"/>
      <c r="G205" s="4">
        <v>4832085</v>
      </c>
      <c r="H205" s="58">
        <f t="shared" si="51"/>
        <v>570433</v>
      </c>
      <c r="I205" s="58">
        <f t="shared" si="52"/>
        <v>-300815</v>
      </c>
    </row>
    <row r="206" spans="1:9" x14ac:dyDescent="0.3">
      <c r="A206" s="33" t="s">
        <v>141</v>
      </c>
      <c r="B206" s="40">
        <f t="shared" ref="B206:D206" si="54">B207</f>
        <v>0</v>
      </c>
      <c r="C206" s="40">
        <f t="shared" si="54"/>
        <v>5402518</v>
      </c>
      <c r="D206" s="40">
        <f t="shared" si="54"/>
        <v>269618</v>
      </c>
      <c r="E206" s="51"/>
      <c r="G206" s="4">
        <v>4832085</v>
      </c>
      <c r="H206" s="58">
        <f t="shared" si="51"/>
        <v>570433</v>
      </c>
      <c r="I206" s="58">
        <f t="shared" si="52"/>
        <v>-300815</v>
      </c>
    </row>
    <row r="207" spans="1:9" x14ac:dyDescent="0.3">
      <c r="A207" s="33" t="s">
        <v>142</v>
      </c>
      <c r="B207" s="40">
        <f t="shared" ref="B207:D207" si="55">B209+B210+B211</f>
        <v>0</v>
      </c>
      <c r="C207" s="40">
        <f t="shared" si="55"/>
        <v>5402518</v>
      </c>
      <c r="D207" s="40">
        <f t="shared" si="55"/>
        <v>269618</v>
      </c>
      <c r="E207" s="51"/>
      <c r="G207" s="4">
        <v>4832085</v>
      </c>
      <c r="H207" s="58">
        <f t="shared" si="51"/>
        <v>570433</v>
      </c>
      <c r="I207" s="58">
        <f t="shared" si="52"/>
        <v>-300815</v>
      </c>
    </row>
    <row r="208" spans="1:9" x14ac:dyDescent="0.3">
      <c r="A208" s="33" t="s">
        <v>143</v>
      </c>
      <c r="B208" s="40">
        <f t="shared" ref="B208:D208" si="56">B209</f>
        <v>0</v>
      </c>
      <c r="C208" s="40">
        <f t="shared" si="56"/>
        <v>5402518</v>
      </c>
      <c r="D208" s="40">
        <f t="shared" si="56"/>
        <v>269618</v>
      </c>
      <c r="E208" s="51"/>
      <c r="G208" s="4">
        <v>4832085</v>
      </c>
      <c r="H208" s="58">
        <f t="shared" si="51"/>
        <v>570433</v>
      </c>
      <c r="I208" s="58">
        <f t="shared" si="52"/>
        <v>-300815</v>
      </c>
    </row>
    <row r="209" spans="1:9" x14ac:dyDescent="0.3">
      <c r="A209" s="34" t="s">
        <v>144</v>
      </c>
      <c r="B209" s="41"/>
      <c r="C209" s="30">
        <f>1617348+1096414+1115869+1002454+300815+269618</f>
        <v>5402518</v>
      </c>
      <c r="D209" s="59">
        <v>269618</v>
      </c>
      <c r="E209" s="51"/>
      <c r="G209" s="4">
        <v>4832085</v>
      </c>
      <c r="H209" s="58">
        <f t="shared" si="51"/>
        <v>570433</v>
      </c>
      <c r="I209" s="58">
        <f t="shared" si="52"/>
        <v>-300815</v>
      </c>
    </row>
    <row r="210" spans="1:9" x14ac:dyDescent="0.3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 x14ac:dyDescent="0.3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 x14ac:dyDescent="0.3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 x14ac:dyDescent="0.3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 x14ac:dyDescent="0.3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 x14ac:dyDescent="0.3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 x14ac:dyDescent="0.3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 x14ac:dyDescent="0.3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 x14ac:dyDescent="0.3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 x14ac:dyDescent="0.3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 x14ac:dyDescent="0.3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 x14ac:dyDescent="0.3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 x14ac:dyDescent="0.3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 x14ac:dyDescent="0.3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 x14ac:dyDescent="0.3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 x14ac:dyDescent="0.3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 x14ac:dyDescent="0.3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 x14ac:dyDescent="0.3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 x14ac:dyDescent="0.3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 x14ac:dyDescent="0.3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 x14ac:dyDescent="0.3">
      <c r="A230" s="36" t="s">
        <v>156</v>
      </c>
      <c r="B230" s="30"/>
      <c r="C230" s="30"/>
      <c r="D230" s="51"/>
      <c r="E230" s="51"/>
    </row>
    <row r="232" spans="1:9" x14ac:dyDescent="0.3">
      <c r="A232" s="3" t="s">
        <v>159</v>
      </c>
    </row>
    <row r="234" spans="1:9" x14ac:dyDescent="0.3">
      <c r="A234" s="3" t="s">
        <v>192</v>
      </c>
      <c r="C234" s="3" t="s">
        <v>195</v>
      </c>
    </row>
    <row r="235" spans="1:9" x14ac:dyDescent="0.3">
      <c r="A235" s="3" t="s">
        <v>193</v>
      </c>
      <c r="C235" s="3" t="s">
        <v>194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2022-08-12T06:50:34Z</cp:lastPrinted>
  <dcterms:created xsi:type="dcterms:W3CDTF">2020-08-07T11:14:11Z</dcterms:created>
  <dcterms:modified xsi:type="dcterms:W3CDTF">2022-08-12T06:50:39Z</dcterms:modified>
</cp:coreProperties>
</file>